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:\Saját meghajtó\Farád\Műfű Pályázati anyag\"/>
    </mc:Choice>
  </mc:AlternateContent>
  <xr:revisionPtr revIDLastSave="0" documentId="13_ncr:1_{C93DA2E5-F7BD-4E66-831A-ED16EA9D1DEB}" xr6:coauthVersionLast="47" xr6:coauthVersionMax="47" xr10:uidLastSave="{00000000-0000-0000-0000-000000000000}"/>
  <bookViews>
    <workbookView xWindow="-108" yWindow="-108" windowWidth="23256" windowHeight="12456" xr2:uid="{DD0B2233-094C-4B30-8297-395BF7B699F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I31" i="1" s="1"/>
  <c r="J31" i="1" s="1"/>
  <c r="K31" i="1" s="1"/>
  <c r="H29" i="1"/>
  <c r="G29" i="1"/>
  <c r="I29" i="1" s="1"/>
  <c r="H30" i="1"/>
  <c r="G30" i="1" l="1"/>
  <c r="I30" i="1" s="1"/>
  <c r="J30" i="1" s="1"/>
  <c r="K30" i="1" s="1"/>
  <c r="J29" i="1"/>
  <c r="K29" i="1" s="1"/>
  <c r="H27" i="1" l="1"/>
  <c r="G27" i="1"/>
  <c r="I26" i="1"/>
  <c r="H25" i="1"/>
  <c r="G25" i="1"/>
  <c r="C24" i="1"/>
  <c r="H24" i="1" s="1"/>
  <c r="C23" i="1"/>
  <c r="H23" i="1" s="1"/>
  <c r="C22" i="1"/>
  <c r="G22" i="1" s="1"/>
  <c r="C21" i="1"/>
  <c r="G21" i="1" s="1"/>
  <c r="H20" i="1"/>
  <c r="G20" i="1"/>
  <c r="C19" i="1"/>
  <c r="H19" i="1" s="1"/>
  <c r="H17" i="1"/>
  <c r="G17" i="1"/>
  <c r="H15" i="1"/>
  <c r="G15" i="1"/>
  <c r="H14" i="1"/>
  <c r="G14" i="1"/>
  <c r="C13" i="1"/>
  <c r="C18" i="1" s="1"/>
  <c r="H12" i="1"/>
  <c r="G12" i="1"/>
  <c r="H10" i="1"/>
  <c r="G10" i="1"/>
  <c r="I27" i="1" l="1"/>
  <c r="J27" i="1" s="1"/>
  <c r="K27" i="1" s="1"/>
  <c r="I15" i="1"/>
  <c r="J15" i="1" s="1"/>
  <c r="K15" i="1" s="1"/>
  <c r="I20" i="1"/>
  <c r="J20" i="1" s="1"/>
  <c r="K20" i="1" s="1"/>
  <c r="I14" i="1"/>
  <c r="J14" i="1" s="1"/>
  <c r="K14" i="1" s="1"/>
  <c r="I12" i="1"/>
  <c r="J12" i="1" s="1"/>
  <c r="K12" i="1" s="1"/>
  <c r="I25" i="1"/>
  <c r="I17" i="1"/>
  <c r="J17" i="1" s="1"/>
  <c r="K17" i="1" s="1"/>
  <c r="H21" i="1"/>
  <c r="I21" i="1" s="1"/>
  <c r="J21" i="1" s="1"/>
  <c r="K21" i="1" s="1"/>
  <c r="G24" i="1"/>
  <c r="I24" i="1" s="1"/>
  <c r="I10" i="1"/>
  <c r="J10" i="1" s="1"/>
  <c r="K10" i="1" s="1"/>
  <c r="C11" i="1"/>
  <c r="H11" i="1" s="1"/>
  <c r="H18" i="1"/>
  <c r="G18" i="1"/>
  <c r="G23" i="1"/>
  <c r="I23" i="1" s="1"/>
  <c r="G19" i="1"/>
  <c r="I19" i="1" s="1"/>
  <c r="J26" i="1"/>
  <c r="K26" i="1" s="1"/>
  <c r="H22" i="1"/>
  <c r="I22" i="1" s="1"/>
  <c r="G13" i="1"/>
  <c r="H13" i="1"/>
  <c r="J25" i="1" l="1"/>
  <c r="K25" i="1"/>
  <c r="C16" i="1"/>
  <c r="I18" i="1"/>
  <c r="J18" i="1" s="1"/>
  <c r="K18" i="1" s="1"/>
  <c r="J24" i="1"/>
  <c r="K24" i="1" s="1"/>
  <c r="G11" i="1"/>
  <c r="I11" i="1" s="1"/>
  <c r="J23" i="1"/>
  <c r="K23" i="1" s="1"/>
  <c r="J19" i="1"/>
  <c r="K19" i="1"/>
  <c r="H16" i="1"/>
  <c r="G16" i="1"/>
  <c r="I13" i="1"/>
  <c r="J22" i="1"/>
  <c r="K22" i="1" s="1"/>
  <c r="J11" i="1"/>
  <c r="K11" i="1" s="1"/>
  <c r="I16" i="1" l="1"/>
  <c r="J13" i="1"/>
  <c r="K13" i="1" s="1"/>
  <c r="I28" i="1" l="1"/>
  <c r="J16" i="1"/>
  <c r="K16" i="1" s="1"/>
  <c r="I32" i="1" l="1"/>
  <c r="J28" i="1"/>
  <c r="K28" i="1" l="1"/>
  <c r="K32" i="1" s="1"/>
  <c r="J32" i="1"/>
</calcChain>
</file>

<file path=xl/sharedStrings.xml><?xml version="1.0" encoding="utf-8"?>
<sst xmlns="http://schemas.openxmlformats.org/spreadsheetml/2006/main" count="80" uniqueCount="65">
  <si>
    <t>sorszám</t>
  </si>
  <si>
    <t>Tétel szövege</t>
  </si>
  <si>
    <t>Mennyiség,           egység</t>
  </si>
  <si>
    <t>Anyag</t>
  </si>
  <si>
    <t>Díj</t>
  </si>
  <si>
    <t>Anyag összes</t>
  </si>
  <si>
    <t>Díj összes</t>
  </si>
  <si>
    <t>Nettó összes</t>
  </si>
  <si>
    <t>ÁFA (27%)</t>
  </si>
  <si>
    <t>Bruttó összes</t>
  </si>
  <si>
    <t>1.</t>
  </si>
  <si>
    <t>Meglévő típustervek, kiviteli tervek adaptálása.</t>
  </si>
  <si>
    <t>garn.</t>
  </si>
  <si>
    <t>2.</t>
  </si>
  <si>
    <t>Humuszkiszedés, gépi erővel kiegészítő kézi munkával, terepviszonyokból adódó föld kitermelése. (átlag 25,5 cm mélységig)</t>
  </si>
  <si>
    <t>m3</t>
  </si>
  <si>
    <t>3.</t>
  </si>
  <si>
    <t>Tükörkészítés kézi erővel.</t>
  </si>
  <si>
    <t>m2</t>
  </si>
  <si>
    <t>4.</t>
  </si>
  <si>
    <t>Munkagödör készítése földkiemeléssel, kézi munkával, dréncsövek részére. (0,25x0,4 m)</t>
  </si>
  <si>
    <t>5.</t>
  </si>
  <si>
    <t>Munkagödör készítése földkiemeléssel, kézi munkával, 2 db. szikkasztó részére. (2x2x3 m)</t>
  </si>
  <si>
    <t>6.</t>
  </si>
  <si>
    <t>VIACOLOR burkolat készítéséhez, műfű felületet körülvevő területen földkitermelés gépi és kézi munkával, átlag 20 cm mélységig, a kitermelt föld helyszíni deponálásával.</t>
  </si>
  <si>
    <t>7.</t>
  </si>
  <si>
    <t>Kitermelt föld elterítése a pálya 50 méteres környezetében, vagy lerakó helyre szállítva a 2. 4. 5. 6. pontok szerint, 1,35 lazulási szorzó figyelembevételével.</t>
  </si>
  <si>
    <t>8.</t>
  </si>
  <si>
    <t>Dréncső fektetés körkörös bordázatú, perforált dréncsőből, (átm.80 mm) geo textília alátéttel, 5 méteres távolságban egymástól az oldalvonallal párhuzamosan (192 méter) és a két alapvonal mögött, az alapvonallal párhuzamosan. (44 méter).</t>
  </si>
  <si>
    <t>fm.</t>
  </si>
  <si>
    <t>9.</t>
  </si>
  <si>
    <t>Szűrőréteg készítése dréncső körül 4/16 osztályozott kavicsból.</t>
  </si>
  <si>
    <t>10.</t>
  </si>
  <si>
    <t>Szikkasztó gödrök (2x2x3) feltöltése (50/200 mm) kulékavicsból, geo textília alátéttel és letakarással.</t>
  </si>
  <si>
    <t>11.</t>
  </si>
  <si>
    <t>Szegélykövek készítése a pálya és a VIACOLOR burkolat körül , 100 cm hosszú (100*5*20 cm) elemekből, betongerendába rakva.</t>
  </si>
  <si>
    <t>12.</t>
  </si>
  <si>
    <t>Pályatükör tömörítése gépi erővel. TRy 85 %</t>
  </si>
  <si>
    <t>13.</t>
  </si>
  <si>
    <t>Ágyazati szűrőréteg készítése 20/50  fagyálló zúzott kőből, tömörítéssel (20 cm vastagságban) 85 %-ra tömörítve.</t>
  </si>
  <si>
    <t>14.</t>
  </si>
  <si>
    <t>Fagyálló szűrőréteg készítése 5/20 zúzott kőből, tömörítéssel (12 cm vastagságban) 85 %-ra tömörítve.</t>
  </si>
  <si>
    <t>15.</t>
  </si>
  <si>
    <t>Kiegyenlítő szűrőréteg készítése 2/5 szemcseméretű, por, agyag és iszapmentes  fagyálló zúzott kőből (3,5 cm vastagságban) 90-95 %-ra tömörítve.</t>
  </si>
  <si>
    <t>16.</t>
  </si>
  <si>
    <t xml:space="preserve">VIACOLOR burkolat készítése a pálya körül, 6 cm vastag térkő burkolattal kialakítva, 4 cm vastag 0-0,8 mm ágyazó homok, 10 cm vastag 0-20 mm zúzottkő ágyazat,10 cm vastag fagyálló folyami homokos kavicsréteg. </t>
  </si>
  <si>
    <t>17.</t>
  </si>
  <si>
    <r>
      <rPr>
        <b/>
        <sz val="9"/>
        <rFont val="Arial"/>
        <family val="2"/>
        <charset val="238"/>
      </rPr>
      <t>50 mm vtg.</t>
    </r>
    <r>
      <rPr>
        <sz val="9"/>
        <rFont val="Arial"/>
        <family val="2"/>
        <charset val="238"/>
      </rPr>
      <t xml:space="preserve"> vízáteresztő műfű burkolat, színezett gumigranulátum, kvarchomok feltöltéssel, besöpréssel, kellékanyagokkal, vonalazással kompletten</t>
    </r>
  </si>
  <si>
    <t>18.</t>
  </si>
  <si>
    <t>Talajhoz fixen rögzíthető focikapu (belső mérete 200*300 cm) mindkét oldalán személybejáróval, hátul szervizkapuval kialakítva, horganyozva, festve, hálóval, kompletten.</t>
  </si>
  <si>
    <t>db.</t>
  </si>
  <si>
    <t>20x 40 m ALAP MŰFÜVES PÁLYA KIÉPÍTÉSE</t>
  </si>
  <si>
    <t>Árajánlat</t>
  </si>
  <si>
    <t>20x40 méteres játékterületen 22x42 gumigranulátumtöltetű 50mm vtg műfű felületű pályára</t>
  </si>
  <si>
    <t>Farád SE (9321 Farád, Fő u. 21.) részére</t>
  </si>
  <si>
    <t>ügyvezető</t>
  </si>
  <si>
    <t>Labdafogó háló 5 m magas, UV álló műanyagból 13x13 cm lyukosztással, min. 4mm falvastagságú tüzihorganyzott zártszelvény oszlopokkal,  alapvonal mögött lebetonozva (beton anyagár és díj együtt)</t>
  </si>
  <si>
    <t>Fix foci pályapalánk 1,1m magas, időjárás álló 18 mm vastag fehér színű rétegelt lemezből, tüzihorganyzott oszlopokkal, lebetonozva (beton anyagár és díj együtt)</t>
  </si>
  <si>
    <t>garn</t>
  </si>
  <si>
    <t>Edzés szintű pályavilágítás 200 lux átlagos megvilágításra, pálya körüli földkábelezéssel, kandelláberekkel, LED fényvetőkkel kompletten.</t>
  </si>
  <si>
    <t>19.</t>
  </si>
  <si>
    <t>20.</t>
  </si>
  <si>
    <t>21.</t>
  </si>
  <si>
    <t>MINDÖSSZESEN</t>
  </si>
  <si>
    <t>Dátum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</si>
</sst>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2" xfId="1" applyBorder="1" applyAlignment="1">
      <alignment textRotation="90" shrinkToFit="1"/>
    </xf>
    <xf numFmtId="0" fontId="3" fillId="0" borderId="2" xfId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2" fontId="4" fillId="0" borderId="2" xfId="2" applyNumberFormat="1" applyFont="1" applyBorder="1" applyAlignment="1">
      <alignment horizontal="center" wrapText="1"/>
    </xf>
    <xf numFmtId="0" fontId="1" fillId="0" borderId="5" xfId="1" applyBorder="1"/>
    <xf numFmtId="0" fontId="5" fillId="0" borderId="6" xfId="1" applyFont="1" applyBorder="1" applyAlignment="1">
      <alignment horizontal="left" wrapText="1"/>
    </xf>
    <xf numFmtId="4" fontId="4" fillId="0" borderId="6" xfId="1" applyNumberFormat="1" applyFont="1" applyBorder="1"/>
    <xf numFmtId="0" fontId="1" fillId="0" borderId="6" xfId="1" applyBorder="1"/>
    <xf numFmtId="3" fontId="1" fillId="0" borderId="6" xfId="3" applyNumberFormat="1" applyFont="1" applyFill="1" applyBorder="1"/>
    <xf numFmtId="3" fontId="1" fillId="0" borderId="6" xfId="2" applyNumberFormat="1" applyFont="1" applyFill="1" applyBorder="1"/>
    <xf numFmtId="3" fontId="1" fillId="0" borderId="7" xfId="2" applyNumberFormat="1" applyFont="1" applyFill="1" applyBorder="1"/>
    <xf numFmtId="0" fontId="1" fillId="0" borderId="8" xfId="1" applyBorder="1"/>
    <xf numFmtId="0" fontId="5" fillId="0" borderId="0" xfId="1" applyFont="1" applyAlignment="1">
      <alignment wrapText="1"/>
    </xf>
    <xf numFmtId="4" fontId="1" fillId="0" borderId="0" xfId="1" applyNumberFormat="1"/>
    <xf numFmtId="3" fontId="1" fillId="0" borderId="0" xfId="2" applyNumberFormat="1" applyFont="1" applyFill="1" applyBorder="1"/>
    <xf numFmtId="3" fontId="1" fillId="0" borderId="9" xfId="2" applyNumberFormat="1" applyFont="1" applyFill="1" applyBorder="1"/>
    <xf numFmtId="4" fontId="4" fillId="0" borderId="0" xfId="1" applyNumberFormat="1" applyFont="1"/>
    <xf numFmtId="3" fontId="1" fillId="0" borderId="0" xfId="1" applyNumberFormat="1"/>
    <xf numFmtId="3" fontId="1" fillId="0" borderId="0" xfId="2" applyNumberFormat="1" applyFont="1" applyFill="1" applyBorder="1" applyAlignment="1">
      <alignment wrapText="1"/>
    </xf>
    <xf numFmtId="0" fontId="5" fillId="0" borderId="0" xfId="4" applyFont="1" applyAlignment="1">
      <alignment wrapText="1"/>
    </xf>
    <xf numFmtId="0" fontId="1" fillId="0" borderId="10" xfId="1" applyBorder="1"/>
    <xf numFmtId="0" fontId="5" fillId="0" borderId="11" xfId="1" applyFont="1" applyBorder="1" applyAlignment="1">
      <alignment wrapText="1"/>
    </xf>
    <xf numFmtId="4" fontId="4" fillId="0" borderId="11" xfId="1" applyNumberFormat="1" applyFont="1" applyBorder="1"/>
    <xf numFmtId="3" fontId="1" fillId="0" borderId="11" xfId="1" applyNumberFormat="1" applyBorder="1"/>
    <xf numFmtId="3" fontId="1" fillId="0" borderId="11" xfId="2" applyNumberFormat="1" applyFont="1" applyFill="1" applyBorder="1"/>
    <xf numFmtId="3" fontId="1" fillId="0" borderId="12" xfId="2" applyNumberFormat="1" applyFont="1" applyFill="1" applyBorder="1"/>
    <xf numFmtId="0" fontId="6" fillId="0" borderId="0" xfId="1" applyFont="1"/>
    <xf numFmtId="3" fontId="1" fillId="0" borderId="0" xfId="2" applyNumberFormat="1" applyBorder="1"/>
    <xf numFmtId="3" fontId="1" fillId="0" borderId="0" xfId="2" applyNumberFormat="1" applyFont="1" applyBorder="1"/>
    <xf numFmtId="3" fontId="4" fillId="0" borderId="10" xfId="2" applyNumberFormat="1" applyFont="1" applyBorder="1"/>
    <xf numFmtId="3" fontId="4" fillId="0" borderId="11" xfId="2" applyNumberFormat="1" applyFont="1" applyBorder="1"/>
    <xf numFmtId="3" fontId="4" fillId="0" borderId="12" xfId="2" applyNumberFormat="1" applyFont="1" applyBorder="1"/>
    <xf numFmtId="0" fontId="6" fillId="0" borderId="0" xfId="1" applyFont="1" applyAlignment="1">
      <alignment wrapText="1"/>
    </xf>
    <xf numFmtId="3" fontId="1" fillId="0" borderId="0" xfId="2" applyNumberFormat="1" applyFont="1"/>
    <xf numFmtId="3" fontId="1" fillId="0" borderId="0" xfId="2" applyNumberFormat="1" applyFont="1" applyBorder="1" applyAlignment="1">
      <alignment horizontal="center"/>
    </xf>
    <xf numFmtId="0" fontId="1" fillId="0" borderId="0" xfId="1" applyAlignment="1">
      <alignment wrapText="1"/>
    </xf>
    <xf numFmtId="3" fontId="4" fillId="0" borderId="13" xfId="2" applyNumberFormat="1" applyFont="1" applyBorder="1"/>
    <xf numFmtId="3" fontId="4" fillId="0" borderId="14" xfId="2" applyNumberFormat="1" applyFont="1" applyBorder="1"/>
    <xf numFmtId="3" fontId="4" fillId="0" borderId="15" xfId="2" applyNumberFormat="1" applyFont="1" applyBorder="1"/>
    <xf numFmtId="3" fontId="1" fillId="0" borderId="0" xfId="2" applyNumberFormat="1" applyFont="1" applyFill="1" applyBorder="1" applyAlignment="1"/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3" fontId="1" fillId="0" borderId="0" xfId="2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2" fontId="4" fillId="0" borderId="3" xfId="1" applyNumberFormat="1" applyFont="1" applyBorder="1" applyAlignment="1">
      <alignment horizontal="center" wrapText="1"/>
    </xf>
    <xf numFmtId="2" fontId="4" fillId="0" borderId="4" xfId="1" applyNumberFormat="1" applyFont="1" applyBorder="1" applyAlignment="1">
      <alignment horizontal="center" wrapText="1"/>
    </xf>
    <xf numFmtId="0" fontId="7" fillId="0" borderId="0" xfId="1" applyFont="1" applyAlignment="1">
      <alignment horizontal="center" vertical="top"/>
    </xf>
  </cellXfs>
  <cellStyles count="5">
    <cellStyle name="Normál" xfId="0" builtinId="0"/>
    <cellStyle name="Normál 2" xfId="1" xr:uid="{B064B59F-746D-4408-A247-C406FBD56300}"/>
    <cellStyle name="Normál 2 2" xfId="4" xr:uid="{9D9DEA06-7185-4D9E-A1EB-652B245673CB}"/>
    <cellStyle name="Pénznem 2" xfId="2" xr:uid="{31BA3579-8884-4F44-944A-6EDC67FB3BBB}"/>
    <cellStyle name="Pénznem 2 2" xfId="3" xr:uid="{131A4239-9571-4F60-B7FA-8788FADF8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C5FE-4895-47A7-981E-3D7490D1FAB2}">
  <dimension ref="A1:P42"/>
  <sheetViews>
    <sheetView tabSelected="1" zoomScaleNormal="100" workbookViewId="0">
      <selection activeCell="E36" sqref="E36"/>
    </sheetView>
  </sheetViews>
  <sheetFormatPr defaultColWidth="9.109375" defaultRowHeight="13.2" x14ac:dyDescent="0.25"/>
  <cols>
    <col min="1" max="1" width="7" style="1" customWidth="1"/>
    <col min="2" max="2" width="46.5546875" style="14" customWidth="1"/>
    <col min="3" max="3" width="8.6640625" style="15" customWidth="1"/>
    <col min="4" max="4" width="6.5546875" style="1" customWidth="1"/>
    <col min="5" max="5" width="9.5546875" style="1" customWidth="1"/>
    <col min="6" max="6" width="8.5546875" style="1" customWidth="1"/>
    <col min="7" max="11" width="12" style="1" customWidth="1"/>
    <col min="12" max="12" width="0" style="1" hidden="1" customWidth="1"/>
    <col min="13" max="14" width="9.109375" style="1"/>
    <col min="15" max="15" width="11" style="1" bestFit="1" customWidth="1"/>
    <col min="16" max="16384" width="9.109375" style="1"/>
  </cols>
  <sheetData>
    <row r="1" spans="1:12" ht="14.4" x14ac:dyDescent="0.3">
      <c r="A1"/>
    </row>
    <row r="6" spans="1:12" ht="51.6" customHeight="1" x14ac:dyDescent="0.3">
      <c r="A6" s="46" t="s">
        <v>52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37.799999999999997" customHeight="1" x14ac:dyDescent="0.25">
      <c r="A7" s="50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2" ht="17.399999999999999" x14ac:dyDescent="0.3">
      <c r="A8" s="47" t="s">
        <v>53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2" ht="42.6" thickBot="1" x14ac:dyDescent="0.3">
      <c r="A9" s="2" t="s">
        <v>0</v>
      </c>
      <c r="B9" s="3" t="s">
        <v>1</v>
      </c>
      <c r="C9" s="48" t="s">
        <v>2</v>
      </c>
      <c r="D9" s="49"/>
      <c r="E9" s="4" t="s">
        <v>3</v>
      </c>
      <c r="F9" s="4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">
        <v>27</v>
      </c>
    </row>
    <row r="10" spans="1:12" x14ac:dyDescent="0.25">
      <c r="A10" s="6" t="s">
        <v>10</v>
      </c>
      <c r="B10" s="7" t="s">
        <v>11</v>
      </c>
      <c r="C10" s="8">
        <v>1</v>
      </c>
      <c r="D10" s="9" t="s">
        <v>12</v>
      </c>
      <c r="E10" s="10"/>
      <c r="F10" s="10">
        <v>0</v>
      </c>
      <c r="G10" s="11">
        <f t="shared" ref="G10:G25" si="0">C10*E10</f>
        <v>0</v>
      </c>
      <c r="H10" s="11">
        <f t="shared" ref="H10:H25" si="1">C10*F10</f>
        <v>0</v>
      </c>
      <c r="I10" s="11">
        <f>+G10+H10</f>
        <v>0</v>
      </c>
      <c r="J10" s="11">
        <f t="shared" ref="J10:J26" si="2">+I10/100*$L$9</f>
        <v>0</v>
      </c>
      <c r="K10" s="12">
        <f t="shared" ref="K10:K26" si="3">+I10+J10</f>
        <v>0</v>
      </c>
    </row>
    <row r="11" spans="1:12" ht="34.799999999999997" x14ac:dyDescent="0.25">
      <c r="A11" s="13" t="s">
        <v>13</v>
      </c>
      <c r="B11" s="14" t="s">
        <v>14</v>
      </c>
      <c r="C11" s="15">
        <f>C21*0.255</f>
        <v>235.62</v>
      </c>
      <c r="D11" s="16" t="s">
        <v>15</v>
      </c>
      <c r="E11" s="16"/>
      <c r="F11" s="16">
        <v>0</v>
      </c>
      <c r="G11" s="16">
        <f t="shared" si="0"/>
        <v>0</v>
      </c>
      <c r="H11" s="16">
        <f>C11*F11</f>
        <v>0</v>
      </c>
      <c r="I11" s="16">
        <f>+G11+H11</f>
        <v>0</v>
      </c>
      <c r="J11" s="16">
        <f t="shared" si="2"/>
        <v>0</v>
      </c>
      <c r="K11" s="17">
        <f t="shared" si="3"/>
        <v>0</v>
      </c>
    </row>
    <row r="12" spans="1:12" x14ac:dyDescent="0.25">
      <c r="A12" s="13" t="s">
        <v>16</v>
      </c>
      <c r="B12" s="14" t="s">
        <v>17</v>
      </c>
      <c r="C12" s="18">
        <v>924</v>
      </c>
      <c r="D12" s="19" t="s">
        <v>18</v>
      </c>
      <c r="E12" s="19"/>
      <c r="F12" s="19">
        <v>0</v>
      </c>
      <c r="G12" s="16">
        <f t="shared" si="0"/>
        <v>0</v>
      </c>
      <c r="H12" s="16">
        <f t="shared" si="1"/>
        <v>0</v>
      </c>
      <c r="I12" s="16">
        <f t="shared" ref="I12:I25" si="4">+G12+H12</f>
        <v>0</v>
      </c>
      <c r="J12" s="16">
        <f t="shared" si="2"/>
        <v>0</v>
      </c>
      <c r="K12" s="17">
        <f t="shared" si="3"/>
        <v>0</v>
      </c>
    </row>
    <row r="13" spans="1:12" ht="23.4" x14ac:dyDescent="0.25">
      <c r="A13" s="13" t="s">
        <v>19</v>
      </c>
      <c r="B13" s="14" t="s">
        <v>20</v>
      </c>
      <c r="C13" s="15">
        <f>C17*0.25*0.4</f>
        <v>23.6</v>
      </c>
      <c r="D13" s="19" t="s">
        <v>15</v>
      </c>
      <c r="E13" s="16"/>
      <c r="F13" s="16">
        <v>0</v>
      </c>
      <c r="G13" s="16">
        <f t="shared" si="0"/>
        <v>0</v>
      </c>
      <c r="H13" s="16">
        <f t="shared" si="1"/>
        <v>0</v>
      </c>
      <c r="I13" s="16">
        <f t="shared" si="4"/>
        <v>0</v>
      </c>
      <c r="J13" s="16">
        <f t="shared" si="2"/>
        <v>0</v>
      </c>
      <c r="K13" s="17">
        <f t="shared" si="3"/>
        <v>0</v>
      </c>
    </row>
    <row r="14" spans="1:12" ht="23.4" x14ac:dyDescent="0.25">
      <c r="A14" s="13" t="s">
        <v>21</v>
      </c>
      <c r="B14" s="14" t="s">
        <v>22</v>
      </c>
      <c r="C14" s="18">
        <v>24</v>
      </c>
      <c r="D14" s="19" t="s">
        <v>15</v>
      </c>
      <c r="E14" s="16"/>
      <c r="F14" s="16">
        <v>0</v>
      </c>
      <c r="G14" s="16">
        <f t="shared" si="0"/>
        <v>0</v>
      </c>
      <c r="H14" s="16">
        <f t="shared" si="1"/>
        <v>0</v>
      </c>
      <c r="I14" s="16">
        <f t="shared" si="4"/>
        <v>0</v>
      </c>
      <c r="J14" s="16">
        <f t="shared" si="2"/>
        <v>0</v>
      </c>
      <c r="K14" s="17">
        <f t="shared" si="3"/>
        <v>0</v>
      </c>
    </row>
    <row r="15" spans="1:12" ht="34.799999999999997" x14ac:dyDescent="0.25">
      <c r="A15" s="13" t="s">
        <v>23</v>
      </c>
      <c r="B15" s="14" t="s">
        <v>24</v>
      </c>
      <c r="C15" s="18">
        <v>31.64</v>
      </c>
      <c r="D15" s="19" t="s">
        <v>15</v>
      </c>
      <c r="E15" s="16"/>
      <c r="F15" s="16">
        <v>0</v>
      </c>
      <c r="G15" s="16">
        <f t="shared" si="0"/>
        <v>0</v>
      </c>
      <c r="H15" s="16">
        <f t="shared" si="1"/>
        <v>0</v>
      </c>
      <c r="I15" s="16">
        <f t="shared" si="4"/>
        <v>0</v>
      </c>
      <c r="J15" s="16">
        <f t="shared" si="2"/>
        <v>0</v>
      </c>
      <c r="K15" s="17">
        <f t="shared" si="3"/>
        <v>0</v>
      </c>
    </row>
    <row r="16" spans="1:12" ht="34.799999999999997" x14ac:dyDescent="0.25">
      <c r="A16" s="13" t="s">
        <v>25</v>
      </c>
      <c r="B16" s="14" t="s">
        <v>26</v>
      </c>
      <c r="C16" s="15">
        <f>(C11+C13+C15+C14)*1.35</f>
        <v>425.06100000000004</v>
      </c>
      <c r="D16" s="19" t="s">
        <v>15</v>
      </c>
      <c r="E16" s="16">
        <v>0</v>
      </c>
      <c r="F16" s="16">
        <v>0</v>
      </c>
      <c r="G16" s="16">
        <f t="shared" si="0"/>
        <v>0</v>
      </c>
      <c r="H16" s="16">
        <f t="shared" si="1"/>
        <v>0</v>
      </c>
      <c r="I16" s="16">
        <f t="shared" si="4"/>
        <v>0</v>
      </c>
      <c r="J16" s="16">
        <f t="shared" si="2"/>
        <v>0</v>
      </c>
      <c r="K16" s="17">
        <f t="shared" si="3"/>
        <v>0</v>
      </c>
    </row>
    <row r="17" spans="1:16" ht="57.6" x14ac:dyDescent="0.25">
      <c r="A17" s="13" t="s">
        <v>27</v>
      </c>
      <c r="B17" s="14" t="s">
        <v>28</v>
      </c>
      <c r="C17" s="18">
        <v>236</v>
      </c>
      <c r="D17" s="19" t="s">
        <v>29</v>
      </c>
      <c r="E17" s="16">
        <v>0</v>
      </c>
      <c r="F17" s="16">
        <v>0</v>
      </c>
      <c r="G17" s="16">
        <f t="shared" si="0"/>
        <v>0</v>
      </c>
      <c r="H17" s="20">
        <f t="shared" si="1"/>
        <v>0</v>
      </c>
      <c r="I17" s="16">
        <f t="shared" si="4"/>
        <v>0</v>
      </c>
      <c r="J17" s="16">
        <f t="shared" si="2"/>
        <v>0</v>
      </c>
      <c r="K17" s="17">
        <f t="shared" si="3"/>
        <v>0</v>
      </c>
    </row>
    <row r="18" spans="1:16" ht="23.4" x14ac:dyDescent="0.25">
      <c r="A18" s="13" t="s">
        <v>30</v>
      </c>
      <c r="B18" s="14" t="s">
        <v>31</v>
      </c>
      <c r="C18" s="15">
        <f>+C13</f>
        <v>23.6</v>
      </c>
      <c r="D18" s="19" t="s">
        <v>15</v>
      </c>
      <c r="E18" s="16">
        <v>0</v>
      </c>
      <c r="F18" s="16">
        <v>0</v>
      </c>
      <c r="G18" s="16">
        <f t="shared" si="0"/>
        <v>0</v>
      </c>
      <c r="H18" s="20">
        <f t="shared" si="1"/>
        <v>0</v>
      </c>
      <c r="I18" s="16">
        <f t="shared" si="4"/>
        <v>0</v>
      </c>
      <c r="J18" s="16">
        <f t="shared" si="2"/>
        <v>0</v>
      </c>
      <c r="K18" s="17">
        <f t="shared" si="3"/>
        <v>0</v>
      </c>
    </row>
    <row r="19" spans="1:16" ht="23.4" x14ac:dyDescent="0.25">
      <c r="A19" s="13" t="s">
        <v>32</v>
      </c>
      <c r="B19" s="14" t="s">
        <v>33</v>
      </c>
      <c r="C19" s="15">
        <f>+C14</f>
        <v>24</v>
      </c>
      <c r="D19" s="19" t="s">
        <v>15</v>
      </c>
      <c r="E19" s="16">
        <v>0</v>
      </c>
      <c r="F19" s="16">
        <v>0</v>
      </c>
      <c r="G19" s="16">
        <f t="shared" si="0"/>
        <v>0</v>
      </c>
      <c r="H19" s="20">
        <f t="shared" si="1"/>
        <v>0</v>
      </c>
      <c r="I19" s="16">
        <f t="shared" si="4"/>
        <v>0</v>
      </c>
      <c r="J19" s="16">
        <f t="shared" si="2"/>
        <v>0</v>
      </c>
      <c r="K19" s="17">
        <f t="shared" si="3"/>
        <v>0</v>
      </c>
    </row>
    <row r="20" spans="1:16" ht="34.799999999999997" x14ac:dyDescent="0.25">
      <c r="A20" s="13" t="s">
        <v>34</v>
      </c>
      <c r="B20" s="14" t="s">
        <v>35</v>
      </c>
      <c r="C20" s="18">
        <v>270</v>
      </c>
      <c r="D20" s="19" t="s">
        <v>29</v>
      </c>
      <c r="E20" s="16">
        <v>0</v>
      </c>
      <c r="F20" s="16">
        <v>0</v>
      </c>
      <c r="G20" s="16">
        <f t="shared" si="0"/>
        <v>0</v>
      </c>
      <c r="H20" s="16">
        <f t="shared" si="1"/>
        <v>0</v>
      </c>
      <c r="I20" s="16">
        <f t="shared" si="4"/>
        <v>0</v>
      </c>
      <c r="J20" s="16">
        <f t="shared" si="2"/>
        <v>0</v>
      </c>
      <c r="K20" s="17">
        <f t="shared" si="3"/>
        <v>0</v>
      </c>
    </row>
    <row r="21" spans="1:16" x14ac:dyDescent="0.25">
      <c r="A21" s="13" t="s">
        <v>36</v>
      </c>
      <c r="B21" s="14" t="s">
        <v>37</v>
      </c>
      <c r="C21" s="15">
        <f>+C12</f>
        <v>924</v>
      </c>
      <c r="D21" s="19" t="s">
        <v>18</v>
      </c>
      <c r="E21" s="16"/>
      <c r="F21" s="16">
        <v>0</v>
      </c>
      <c r="G21" s="16">
        <f t="shared" si="0"/>
        <v>0</v>
      </c>
      <c r="H21" s="16">
        <f t="shared" si="1"/>
        <v>0</v>
      </c>
      <c r="I21" s="16">
        <f t="shared" si="4"/>
        <v>0</v>
      </c>
      <c r="J21" s="16">
        <f t="shared" si="2"/>
        <v>0</v>
      </c>
      <c r="K21" s="17">
        <f t="shared" si="3"/>
        <v>0</v>
      </c>
    </row>
    <row r="22" spans="1:16" ht="23.4" x14ac:dyDescent="0.25">
      <c r="A22" s="13" t="s">
        <v>38</v>
      </c>
      <c r="B22" s="14" t="s">
        <v>39</v>
      </c>
      <c r="C22" s="15">
        <f>C12*0.2</f>
        <v>184.8</v>
      </c>
      <c r="D22" s="19" t="s">
        <v>15</v>
      </c>
      <c r="E22" s="16">
        <v>0</v>
      </c>
      <c r="F22" s="16">
        <v>0</v>
      </c>
      <c r="G22" s="16">
        <f t="shared" si="0"/>
        <v>0</v>
      </c>
      <c r="H22" s="16">
        <f t="shared" si="1"/>
        <v>0</v>
      </c>
      <c r="I22" s="16">
        <f t="shared" si="4"/>
        <v>0</v>
      </c>
      <c r="J22" s="16">
        <f t="shared" si="2"/>
        <v>0</v>
      </c>
      <c r="K22" s="17">
        <f t="shared" si="3"/>
        <v>0</v>
      </c>
    </row>
    <row r="23" spans="1:16" ht="23.4" x14ac:dyDescent="0.25">
      <c r="A23" s="13" t="s">
        <v>40</v>
      </c>
      <c r="B23" s="14" t="s">
        <v>41</v>
      </c>
      <c r="C23" s="15">
        <f>C12*0.12</f>
        <v>110.88</v>
      </c>
      <c r="D23" s="19" t="s">
        <v>15</v>
      </c>
      <c r="E23" s="16">
        <v>0</v>
      </c>
      <c r="F23" s="16">
        <v>0</v>
      </c>
      <c r="G23" s="16">
        <f t="shared" si="0"/>
        <v>0</v>
      </c>
      <c r="H23" s="20">
        <f t="shared" si="1"/>
        <v>0</v>
      </c>
      <c r="I23" s="16">
        <f t="shared" si="4"/>
        <v>0</v>
      </c>
      <c r="J23" s="16">
        <f t="shared" si="2"/>
        <v>0</v>
      </c>
      <c r="K23" s="17">
        <f t="shared" si="3"/>
        <v>0</v>
      </c>
    </row>
    <row r="24" spans="1:16" ht="34.799999999999997" x14ac:dyDescent="0.25">
      <c r="A24" s="13" t="s">
        <v>42</v>
      </c>
      <c r="B24" s="14" t="s">
        <v>43</v>
      </c>
      <c r="C24" s="15">
        <f>C12*0.035</f>
        <v>32.340000000000003</v>
      </c>
      <c r="D24" s="19" t="s">
        <v>15</v>
      </c>
      <c r="E24" s="16">
        <v>0</v>
      </c>
      <c r="F24" s="16">
        <v>0</v>
      </c>
      <c r="G24" s="16">
        <f t="shared" si="0"/>
        <v>0</v>
      </c>
      <c r="H24" s="16">
        <f t="shared" si="1"/>
        <v>0</v>
      </c>
      <c r="I24" s="16">
        <f t="shared" si="4"/>
        <v>0</v>
      </c>
      <c r="J24" s="16">
        <f t="shared" si="2"/>
        <v>0</v>
      </c>
      <c r="K24" s="17">
        <f t="shared" si="3"/>
        <v>0</v>
      </c>
    </row>
    <row r="25" spans="1:16" ht="46.2" x14ac:dyDescent="0.25">
      <c r="A25" s="13" t="s">
        <v>44</v>
      </c>
      <c r="B25" s="14" t="s">
        <v>45</v>
      </c>
      <c r="C25" s="18">
        <v>226</v>
      </c>
      <c r="D25" s="19" t="s">
        <v>18</v>
      </c>
      <c r="E25" s="16">
        <v>0</v>
      </c>
      <c r="F25" s="16">
        <v>0</v>
      </c>
      <c r="G25" s="16">
        <f t="shared" si="0"/>
        <v>0</v>
      </c>
      <c r="H25" s="16">
        <f t="shared" si="1"/>
        <v>0</v>
      </c>
      <c r="I25" s="16">
        <f t="shared" si="4"/>
        <v>0</v>
      </c>
      <c r="J25" s="16">
        <f t="shared" si="2"/>
        <v>0</v>
      </c>
      <c r="K25" s="17">
        <f t="shared" si="3"/>
        <v>0</v>
      </c>
    </row>
    <row r="26" spans="1:16" ht="35.4" x14ac:dyDescent="0.25">
      <c r="A26" s="13" t="s">
        <v>46</v>
      </c>
      <c r="B26" s="21" t="s">
        <v>47</v>
      </c>
      <c r="C26" s="18">
        <v>924</v>
      </c>
      <c r="D26" s="19" t="s">
        <v>18</v>
      </c>
      <c r="E26" s="45">
        <v>0</v>
      </c>
      <c r="F26" s="45"/>
      <c r="G26" s="16"/>
      <c r="H26" s="16"/>
      <c r="I26" s="16">
        <f>C26*E26</f>
        <v>0</v>
      </c>
      <c r="J26" s="16">
        <f t="shared" si="2"/>
        <v>0</v>
      </c>
      <c r="K26" s="17">
        <f t="shared" si="3"/>
        <v>0</v>
      </c>
    </row>
    <row r="27" spans="1:16" ht="35.4" thickBot="1" x14ac:dyDescent="0.3">
      <c r="A27" s="22" t="s">
        <v>48</v>
      </c>
      <c r="B27" s="23" t="s">
        <v>49</v>
      </c>
      <c r="C27" s="24">
        <v>2</v>
      </c>
      <c r="D27" s="25" t="s">
        <v>50</v>
      </c>
      <c r="E27" s="26">
        <v>0</v>
      </c>
      <c r="F27" s="26">
        <v>0</v>
      </c>
      <c r="G27" s="26">
        <f>C27*E27</f>
        <v>0</v>
      </c>
      <c r="H27" s="26">
        <f>C27*F27</f>
        <v>0</v>
      </c>
      <c r="I27" s="26">
        <f>+G27+H27</f>
        <v>0</v>
      </c>
      <c r="J27" s="26">
        <f>+I27/100*$L$9</f>
        <v>0</v>
      </c>
      <c r="K27" s="27">
        <f>+I27+J27</f>
        <v>0</v>
      </c>
    </row>
    <row r="28" spans="1:16" ht="15" customHeight="1" thickBot="1" x14ac:dyDescent="0.3">
      <c r="A28" s="42" t="s">
        <v>51</v>
      </c>
      <c r="B28" s="43"/>
      <c r="C28" s="43"/>
      <c r="D28" s="43"/>
      <c r="E28" s="43"/>
      <c r="F28" s="43"/>
      <c r="G28" s="43"/>
      <c r="H28" s="44"/>
      <c r="I28" s="31">
        <f>SUM(I10:I27)</f>
        <v>0</v>
      </c>
      <c r="J28" s="32">
        <f>+I28/100*$L$9</f>
        <v>0</v>
      </c>
      <c r="K28" s="33">
        <f>+I28+J28</f>
        <v>0</v>
      </c>
      <c r="P28" s="19"/>
    </row>
    <row r="29" spans="1:16" ht="46.2" x14ac:dyDescent="0.25">
      <c r="A29" s="13" t="s">
        <v>60</v>
      </c>
      <c r="B29" s="21" t="s">
        <v>56</v>
      </c>
      <c r="C29" s="18">
        <v>128</v>
      </c>
      <c r="D29" s="19" t="s">
        <v>29</v>
      </c>
      <c r="E29" s="41">
        <v>0</v>
      </c>
      <c r="F29" s="41">
        <v>0</v>
      </c>
      <c r="G29" s="16">
        <f t="shared" ref="G29:G30" si="5">C29*E29</f>
        <v>0</v>
      </c>
      <c r="H29" s="16">
        <f t="shared" ref="H29:H30" si="6">C29*F29</f>
        <v>0</v>
      </c>
      <c r="I29" s="16">
        <f t="shared" ref="I29:I30" si="7">+G29+H29</f>
        <v>0</v>
      </c>
      <c r="J29" s="16">
        <f t="shared" ref="J29:J30" si="8">+I29/100*$L$9</f>
        <v>0</v>
      </c>
      <c r="K29" s="17">
        <f t="shared" ref="K29:K30" si="9">+I29+J29</f>
        <v>0</v>
      </c>
    </row>
    <row r="30" spans="1:16" ht="34.799999999999997" x14ac:dyDescent="0.25">
      <c r="A30" s="13" t="s">
        <v>61</v>
      </c>
      <c r="B30" s="21" t="s">
        <v>57</v>
      </c>
      <c r="C30" s="18">
        <v>128</v>
      </c>
      <c r="D30" s="19" t="s">
        <v>29</v>
      </c>
      <c r="E30" s="41">
        <v>0</v>
      </c>
      <c r="F30" s="41">
        <v>0</v>
      </c>
      <c r="G30" s="16">
        <f t="shared" si="5"/>
        <v>0</v>
      </c>
      <c r="H30" s="16">
        <f t="shared" si="6"/>
        <v>0</v>
      </c>
      <c r="I30" s="16">
        <f t="shared" si="7"/>
        <v>0</v>
      </c>
      <c r="J30" s="16">
        <f t="shared" si="8"/>
        <v>0</v>
      </c>
      <c r="K30" s="17">
        <f t="shared" si="9"/>
        <v>0</v>
      </c>
    </row>
    <row r="31" spans="1:16" ht="35.4" thickBot="1" x14ac:dyDescent="0.3">
      <c r="A31" s="13" t="s">
        <v>62</v>
      </c>
      <c r="B31" s="21" t="s">
        <v>59</v>
      </c>
      <c r="C31" s="18">
        <v>1</v>
      </c>
      <c r="D31" s="19" t="s">
        <v>58</v>
      </c>
      <c r="E31" s="45">
        <v>9000000</v>
      </c>
      <c r="F31" s="45"/>
      <c r="G31" s="16">
        <f>C31*E31</f>
        <v>9000000</v>
      </c>
      <c r="H31" s="16"/>
      <c r="I31" s="16">
        <f>G31</f>
        <v>9000000</v>
      </c>
      <c r="J31" s="16">
        <f t="shared" ref="J31" si="10">+I31/100*$L$9</f>
        <v>2430000</v>
      </c>
      <c r="K31" s="17">
        <f t="shared" ref="K31" si="11">+I31+J31</f>
        <v>11430000</v>
      </c>
    </row>
    <row r="32" spans="1:16" ht="15" customHeight="1" thickBot="1" x14ac:dyDescent="0.3">
      <c r="A32" s="42" t="s">
        <v>63</v>
      </c>
      <c r="B32" s="43"/>
      <c r="C32" s="43"/>
      <c r="D32" s="43"/>
      <c r="E32" s="43"/>
      <c r="F32" s="43"/>
      <c r="G32" s="43"/>
      <c r="H32" s="44"/>
      <c r="I32" s="38">
        <f>SUM(I28,I29,I30,I31)</f>
        <v>9000000</v>
      </c>
      <c r="J32" s="39">
        <f t="shared" ref="J32:K32" si="12">SUM(J28,J29,J30,J31)</f>
        <v>2430000</v>
      </c>
      <c r="K32" s="40">
        <f t="shared" si="12"/>
        <v>11430000</v>
      </c>
      <c r="P32" s="19"/>
    </row>
    <row r="33" spans="1:11" x14ac:dyDescent="0.25">
      <c r="A33" s="28"/>
    </row>
    <row r="34" spans="1:11" x14ac:dyDescent="0.25">
      <c r="A34" s="28"/>
    </row>
    <row r="35" spans="1:11" x14ac:dyDescent="0.25">
      <c r="A35" s="28"/>
      <c r="B35" s="34"/>
      <c r="D35" s="19"/>
      <c r="E35" s="29"/>
      <c r="F35" s="29"/>
    </row>
    <row r="36" spans="1:11" x14ac:dyDescent="0.25">
      <c r="B36" s="37" t="s">
        <v>64</v>
      </c>
      <c r="D36" s="19"/>
      <c r="E36" s="29"/>
      <c r="F36" s="29"/>
      <c r="G36" s="30"/>
      <c r="H36" s="30"/>
    </row>
    <row r="37" spans="1:11" x14ac:dyDescent="0.25">
      <c r="B37" s="34"/>
      <c r="D37" s="19"/>
      <c r="E37" s="29"/>
      <c r="F37" s="29"/>
      <c r="G37" s="30"/>
      <c r="H37" s="30"/>
      <c r="I37" s="36"/>
    </row>
    <row r="38" spans="1:11" x14ac:dyDescent="0.25">
      <c r="B38" s="34"/>
      <c r="D38" s="19"/>
      <c r="E38" s="29"/>
      <c r="F38" s="29"/>
      <c r="G38" s="30"/>
      <c r="H38" s="30"/>
      <c r="I38" s="36" t="s">
        <v>55</v>
      </c>
    </row>
    <row r="40" spans="1:11" x14ac:dyDescent="0.25">
      <c r="B40" s="1"/>
      <c r="C40" s="1"/>
      <c r="J40" s="35"/>
      <c r="K40" s="30"/>
    </row>
    <row r="41" spans="1:11" x14ac:dyDescent="0.25">
      <c r="B41" s="1"/>
      <c r="C41" s="1"/>
      <c r="J41" s="35"/>
      <c r="K41" s="30"/>
    </row>
    <row r="42" spans="1:11" x14ac:dyDescent="0.25">
      <c r="B42" s="1"/>
      <c r="C42" s="1"/>
      <c r="J42" s="35"/>
      <c r="K42" s="30"/>
    </row>
  </sheetData>
  <mergeCells count="8">
    <mergeCell ref="A32:H32"/>
    <mergeCell ref="A28:H28"/>
    <mergeCell ref="E31:F31"/>
    <mergeCell ref="A6:K6"/>
    <mergeCell ref="A8:K8"/>
    <mergeCell ref="C9:D9"/>
    <mergeCell ref="E26:F26"/>
    <mergeCell ref="A7:K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Dóra Pintér</dc:creator>
  <cp:lastModifiedBy>MITE</cp:lastModifiedBy>
  <cp:lastPrinted>2026-07-01T09:29:20Z</cp:lastPrinted>
  <dcterms:created xsi:type="dcterms:W3CDTF">2025-11-14T08:10:18Z</dcterms:created>
  <dcterms:modified xsi:type="dcterms:W3CDTF">2026-07-02T07:52:29Z</dcterms:modified>
</cp:coreProperties>
</file>